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22128" windowHeight="9852" activeTab="1"/>
  </bookViews>
  <sheets>
    <sheet name="Agenda" sheetId="2" r:id="rId1"/>
    <sheet name="Statements" sheetId="1" r:id="rId2"/>
    <sheet name="Trend" sheetId="4" r:id="rId3"/>
    <sheet name="Regression" sheetId="6" r:id="rId4"/>
  </sheets>
  <definedNames>
    <definedName name="Sales">Statements!$F$6</definedName>
  </definedNames>
  <calcPr calcId="152511"/>
</workbook>
</file>

<file path=xl/calcChain.xml><?xml version="1.0" encoding="utf-8"?>
<calcChain xmlns="http://schemas.openxmlformats.org/spreadsheetml/2006/main">
  <c r="F13" i="1" l="1"/>
  <c r="F45" i="1"/>
  <c r="F33" i="1"/>
  <c r="I41" i="1"/>
  <c r="H41" i="1"/>
  <c r="J41" i="1" s="1"/>
  <c r="F41" i="1" s="1"/>
  <c r="I39" i="1"/>
  <c r="H39" i="1"/>
  <c r="J39" i="1" s="1"/>
  <c r="F39" i="1" s="1"/>
  <c r="I31" i="1"/>
  <c r="H31" i="1"/>
  <c r="J31" i="1" s="1"/>
  <c r="F31" i="1" s="1"/>
  <c r="I30" i="1"/>
  <c r="H30" i="1"/>
  <c r="J30" i="1" s="1"/>
  <c r="F30" i="1" s="1"/>
  <c r="F17" i="1"/>
  <c r="F11" i="1"/>
  <c r="F34" i="1" s="1"/>
  <c r="I9" i="1"/>
  <c r="I7" i="1"/>
  <c r="H9" i="1"/>
  <c r="J9" i="1" s="1"/>
  <c r="F9" i="1" s="1"/>
  <c r="H7" i="1"/>
  <c r="J7" i="1" s="1"/>
  <c r="F7" i="1" s="1"/>
  <c r="F8" i="1" s="1"/>
  <c r="F12" i="1" s="1"/>
  <c r="F14" i="1" s="1"/>
  <c r="F15" i="1" s="1"/>
  <c r="E47" i="1"/>
  <c r="E42" i="1"/>
  <c r="E44" i="1" s="1"/>
  <c r="D47" i="1"/>
  <c r="D42" i="1"/>
  <c r="D44" i="1" s="1"/>
  <c r="E35" i="1"/>
  <c r="D35" i="1"/>
  <c r="D32" i="1"/>
  <c r="E32" i="1"/>
  <c r="E8" i="1"/>
  <c r="E12" i="1" s="1"/>
  <c r="E14" i="1" s="1"/>
  <c r="E16" i="1" s="1"/>
  <c r="E18" i="1" s="1"/>
  <c r="D8" i="1"/>
  <c r="D12" i="1" s="1"/>
  <c r="D14" i="1" s="1"/>
  <c r="E36" i="1" l="1"/>
  <c r="F35" i="1"/>
  <c r="D36" i="1"/>
  <c r="D48" i="1"/>
  <c r="F32" i="1"/>
  <c r="F36" i="1" s="1"/>
  <c r="F42" i="1"/>
  <c r="F16" i="1"/>
  <c r="F18" i="1" s="1"/>
  <c r="F46" i="1" s="1"/>
  <c r="F47" i="1" s="1"/>
  <c r="E48" i="1"/>
  <c r="D16" i="1"/>
  <c r="D18" i="1" s="1"/>
  <c r="F43" i="1" l="1"/>
  <c r="F44" i="1" s="1"/>
  <c r="F48" i="1" s="1"/>
  <c r="F50" i="1" s="1"/>
</calcChain>
</file>

<file path=xl/sharedStrings.xml><?xml version="1.0" encoding="utf-8"?>
<sst xmlns="http://schemas.openxmlformats.org/spreadsheetml/2006/main" count="123" uniqueCount="115">
  <si>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</si>
  <si>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</si>
  <si>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</si>
  <si>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</si>
  <si>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</si>
  <si>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</si>
  <si>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</si>
  <si>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</si>
  <si>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</si>
  <si>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</si>
  <si>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</si>
  <si>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</si>
  <si>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</si>
  <si>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2008</t>
  </si>
  <si>
    <t>2009</t>
  </si>
  <si>
    <t>2010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</si>
  <si>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</si>
  <si>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</si>
  <si>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</si>
  <si>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</si>
  <si>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</si>
  <si>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Cost of Goods and SGA retain the same percentage of sales as the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</si>
  <si>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</si>
  <si>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</si>
  <si>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</si>
  <si>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</si>
  <si>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</si>
  <si>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</si>
  <si>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</si>
  <si>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</si>
  <si>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</si>
  <si>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</si>
  <si>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</si>
  <si>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</si>
  <si>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</si>
  <si>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</si>
  <si>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</si>
  <si>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</si>
  <si>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</si>
  <si>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</si>
  <si>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</si>
  <si>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</si>
  <si>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</si>
  <si>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</si>
  <si>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</si>
  <si>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</si>
  <si>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Life of New Equipment in Years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</si>
  <si>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</si>
  <si>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</si>
  <si>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</si>
  <si>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</si>
  <si>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</si>
  <si>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</si>
  <si>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</si>
  <si>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</si>
  <si>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</si>
  <si>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</si>
  <si>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</si>
  <si>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</si>
  <si>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</si>
  <si>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LTD Interest Rate</t>
  </si>
  <si>
    <t xml:space="preserve">    so we need a way to deal with that change. </t>
  </si>
  <si>
    <t>What is a circular formula?</t>
  </si>
  <si>
    <t xml:space="preserve">     excess amount in LTD because that will also increase the interest expense</t>
  </si>
  <si>
    <t>Suppose we will use LTD to cover the deficit.</t>
  </si>
  <si>
    <t xml:space="preserve">But we can't just plug in the </t>
  </si>
  <si>
    <t>Why would the formula for interest expense be circular?</t>
  </si>
  <si>
    <t>Ignore the inverest rate input for now and assume the LTD remains constant.</t>
  </si>
  <si>
    <t>What is the actual additional financing needed after interest is considered?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</si>
  <si>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</si>
  <si>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</si>
  <si>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</si>
  <si>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</si>
  <si>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</si>
  <si>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</si>
  <si>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</si>
  <si>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</si>
  <si>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</si>
  <si>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</si>
  <si>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</si>
  <si>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</si>
  <si>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</si>
  <si>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</si>
  <si>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</si>
  <si>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</si>
  <si>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</si>
  <si>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</si>
  <si>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</si>
  <si>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</si>
  <si>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</si>
  <si>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</si>
  <si>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</si>
  <si>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</si>
  <si>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</si>
  <si>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</si>
  <si>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</si>
  <si>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</si>
  <si>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</si>
  <si>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</si>
  <si>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</si>
  <si>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</si>
  <si>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</si>
  <si>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</si>
  <si>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</si>
  <si>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</si>
  <si>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 xml:space="preserve">Compute the financing excess/deficit </t>
  </si>
  <si>
    <t>Add a linear trendline extended for one period to 2010 (with a constant)</t>
  </si>
  <si>
    <t>Tax Rate</t>
  </si>
  <si>
    <t>Complete the Pro Forma Income Statement for 2010 assuming:</t>
  </si>
  <si>
    <t>Omit the section in your text concerning setting up an iterative process</t>
  </si>
  <si>
    <t>with an intentional circular reference to infer the interest expense for 2010.</t>
  </si>
  <si>
    <t>Instead, have 2010 interest expense depend on 2009's ending LTD balance only.</t>
  </si>
  <si>
    <t xml:space="preserve">This is a simplification that won't affect the result in our example much, and it </t>
  </si>
  <si>
    <t>eliminates the need for the complicated circular formula method.</t>
  </si>
  <si>
    <t xml:space="preserve">     It's the difference between the 2009 and 2010 LTD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</si>
</sst>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9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9" fontId="1" fillId="0" borderId="0" xfId="0" applyNumberFormat="1" applyFont="1"/>
    <xf numFmtId="43" fontId="2" fillId="4" borderId="0" xfId="0" applyNumberFormat="1" applyFont="1" applyFill="1"/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36</xdr:row>
      <xdr:rowOff>152400</xdr:rowOff>
    </xdr:from>
    <xdr:to>
      <xdr:col>16</xdr:col>
      <xdr:colOff>426720</xdr:colOff>
      <xdr:row>48</xdr:row>
      <xdr:rowOff>22860</xdr:rowOff>
    </xdr:to>
    <xdr:grpSp>
      <xdr:nvGrpSpPr>
        <xdr:cNvPr id="2" name="Group 1"/>
        <xdr:cNvGrpSpPr/>
      </xdr:nvGrpSpPr>
      <xdr:grpSpPr>
        <a:xfrm>
          <a:off x="7399020" y="9441180"/>
          <a:ext cx="4008120" cy="2659380"/>
          <a:chOff x="7513320" y="8900160"/>
          <a:chExt cx="4008120" cy="2659380"/>
        </a:xfrm>
      </xdr:grpSpPr>
      <xdr:sp macro="" textlink="">
        <xdr:nvSpPr>
          <xdr:cNvPr id="3" name="Rectangle 2"/>
          <xdr:cNvSpPr/>
        </xdr:nvSpPr>
        <xdr:spPr>
          <a:xfrm>
            <a:off x="8168640" y="8900160"/>
            <a:ext cx="3352800" cy="2659380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Note: </a:t>
            </a:r>
            <a:r>
              <a:rPr lang="en-US" sz="1200"/>
              <a:t>In</a:t>
            </a:r>
            <a:r>
              <a:rPr lang="en-US" sz="1200" baseline="0"/>
              <a:t> the video I made an error at this point. The formulas in H38:J38 for the relationship of Short-Term Notes Payable to Sales got moved by mistake from Row 38 to Row 39. Short-term notes payable for 2010 was then left at $225 instead of being forecast using the average of the previous two years percentage of sales, and 2010 Other Current Liabilites was computed incorrectly using the average percentage for Short-term Notes Payable. The error is left alone here so the figures correspond to what is in the video, but a corrected version of the completed spreadsheet is posted on the class website.</a:t>
            </a:r>
            <a:endParaRPr lang="en-US" sz="1200"/>
          </a:p>
        </xdr:txBody>
      </xdr:sp>
      <xdr:sp macro="" textlink="">
        <xdr:nvSpPr>
          <xdr:cNvPr id="4" name="Right Arrow 3"/>
          <xdr:cNvSpPr/>
        </xdr:nvSpPr>
        <xdr:spPr>
          <a:xfrm rot="10800000">
            <a:off x="7513320" y="9479280"/>
            <a:ext cx="685800" cy="601980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7"/>
  <sheetViews>
    <sheetView workbookViewId="0">
      <selection activeCell="L11" sqref="L11"/>
    </sheetView>
  </sheetViews>
  <sheetFormatPr defaultRowHeight="14.4" x14ac:dyDescent="0.3"/>
  <cols>
    <col min="1" max="1" width="4.5546875" customWidth="1"/>
    <col min="2" max="2" width="5.5546875" customWidth="1"/>
  </cols>
  <sheetData>
    <row r="2" spans="2:4" ht="28.8" x14ac:dyDescent="0.55000000000000004">
      <c r="B2" s="21" t="s">
        <v>78</v>
      </c>
    </row>
    <row r="4" spans="2:4" ht="18" x14ac:dyDescent="0.35">
      <c r="B4" s="22" t="s">
        <v>16</v>
      </c>
      <c r="C4" s="22"/>
      <c r="D4" s="22"/>
    </row>
    <row r="5" spans="2:4" ht="18" x14ac:dyDescent="0.35">
      <c r="B5" s="22" t="s">
        <v>17</v>
      </c>
      <c r="C5" s="22"/>
      <c r="D5" s="22"/>
    </row>
    <row r="6" spans="2:4" ht="18" x14ac:dyDescent="0.35">
      <c r="B6" s="22"/>
      <c r="C6" s="22" t="s">
        <v>20</v>
      </c>
      <c r="D6" s="22"/>
    </row>
    <row r="7" spans="2:4" ht="18" x14ac:dyDescent="0.35">
      <c r="B7" s="22"/>
      <c r="C7" s="22" t="s">
        <v>18</v>
      </c>
      <c r="D7" s="22"/>
    </row>
    <row r="8" spans="2:4" ht="18" x14ac:dyDescent="0.35">
      <c r="B8" s="22" t="s">
        <v>50</v>
      </c>
      <c r="C8" s="22"/>
      <c r="D8" s="22"/>
    </row>
    <row r="9" spans="2:4" ht="18" x14ac:dyDescent="0.35">
      <c r="B9" s="22" t="s">
        <v>108</v>
      </c>
      <c r="C9" s="22"/>
      <c r="D9" s="22"/>
    </row>
    <row r="10" spans="2:4" ht="18" x14ac:dyDescent="0.35">
      <c r="B10" s="22"/>
      <c r="C10" s="22" t="s">
        <v>21</v>
      </c>
      <c r="D10" s="22"/>
    </row>
    <row r="11" spans="2:4" ht="18" x14ac:dyDescent="0.35">
      <c r="B11" s="22"/>
      <c r="C11" s="22" t="s">
        <v>22</v>
      </c>
      <c r="D11" s="22"/>
    </row>
    <row r="12" spans="2:4" ht="18" x14ac:dyDescent="0.35">
      <c r="B12" s="22"/>
      <c r="C12" s="22" t="s">
        <v>23</v>
      </c>
      <c r="D12" s="22"/>
    </row>
    <row r="13" spans="2:4" ht="18" x14ac:dyDescent="0.35">
      <c r="B13" s="22"/>
      <c r="C13" s="22" t="s">
        <v>24</v>
      </c>
      <c r="D13" s="22"/>
    </row>
    <row r="14" spans="2:4" ht="18" x14ac:dyDescent="0.35">
      <c r="B14" s="22" t="s">
        <v>48</v>
      </c>
      <c r="C14" s="22"/>
      <c r="D14" s="22"/>
    </row>
    <row r="15" spans="2:4" ht="18" x14ac:dyDescent="0.35">
      <c r="B15" s="22" t="s">
        <v>49</v>
      </c>
      <c r="C15" s="22"/>
      <c r="D15" s="22"/>
    </row>
    <row r="16" spans="2:4" ht="18" x14ac:dyDescent="0.35">
      <c r="B16" s="22" t="s">
        <v>51</v>
      </c>
      <c r="C16" s="22"/>
      <c r="D16" s="22"/>
    </row>
    <row r="17" spans="2:4" ht="18" x14ac:dyDescent="0.35">
      <c r="B17" s="22"/>
      <c r="C17" s="22" t="s">
        <v>57</v>
      </c>
      <c r="D17" s="22"/>
    </row>
    <row r="18" spans="2:4" ht="18" x14ac:dyDescent="0.35">
      <c r="B18" s="22" t="s">
        <v>52</v>
      </c>
      <c r="C18" s="22" t="s">
        <v>53</v>
      </c>
      <c r="D18" s="22"/>
    </row>
    <row r="19" spans="2:4" ht="18" x14ac:dyDescent="0.35">
      <c r="B19" s="22"/>
      <c r="C19" s="22" t="s">
        <v>54</v>
      </c>
      <c r="D19" s="22"/>
    </row>
    <row r="20" spans="2:4" ht="18" x14ac:dyDescent="0.35">
      <c r="B20" s="22" t="s">
        <v>55</v>
      </c>
      <c r="C20" s="22" t="s">
        <v>56</v>
      </c>
      <c r="D20" s="22"/>
    </row>
    <row r="21" spans="2:4" ht="18" x14ac:dyDescent="0.35">
      <c r="B21" s="22"/>
      <c r="C21" s="22" t="s">
        <v>67</v>
      </c>
      <c r="D21" s="22"/>
    </row>
    <row r="22" spans="2:4" ht="18" x14ac:dyDescent="0.35">
      <c r="B22" s="22" t="s">
        <v>105</v>
      </c>
      <c r="C22" s="22"/>
      <c r="D22" s="22"/>
    </row>
    <row r="23" spans="2:4" ht="18" x14ac:dyDescent="0.35">
      <c r="B23" s="22" t="s">
        <v>64</v>
      </c>
      <c r="C23" s="22"/>
      <c r="D23" s="22"/>
    </row>
    <row r="24" spans="2:4" ht="18" x14ac:dyDescent="0.35">
      <c r="B24" s="22" t="s">
        <v>65</v>
      </c>
      <c r="C24" s="22"/>
      <c r="D24" s="22"/>
    </row>
    <row r="25" spans="2:4" ht="18" x14ac:dyDescent="0.35">
      <c r="B25" s="22" t="s">
        <v>63</v>
      </c>
      <c r="C25" s="22"/>
      <c r="D25" s="22"/>
    </row>
    <row r="26" spans="2:4" ht="18" x14ac:dyDescent="0.35">
      <c r="B26" s="22" t="s">
        <v>61</v>
      </c>
      <c r="C26" s="22"/>
      <c r="D26" s="22"/>
    </row>
    <row r="27" spans="2:4" ht="18" x14ac:dyDescent="0.35">
      <c r="B27" s="22" t="s">
        <v>62</v>
      </c>
      <c r="C27" s="22"/>
      <c r="D27" s="22"/>
    </row>
    <row r="28" spans="2:4" ht="18" x14ac:dyDescent="0.35">
      <c r="B28" s="22" t="s">
        <v>66</v>
      </c>
      <c r="C28" s="22"/>
      <c r="D28" s="22"/>
    </row>
    <row r="29" spans="2:4" ht="18" x14ac:dyDescent="0.35">
      <c r="B29" s="22" t="s">
        <v>109</v>
      </c>
      <c r="C29" s="22"/>
      <c r="D29" s="22"/>
    </row>
    <row r="30" spans="2:4" ht="18" x14ac:dyDescent="0.35">
      <c r="B30" s="22"/>
      <c r="C30" s="22" t="s">
        <v>110</v>
      </c>
      <c r="D30" s="22"/>
    </row>
    <row r="31" spans="2:4" ht="18" x14ac:dyDescent="0.35">
      <c r="B31" s="22"/>
      <c r="C31" s="22" t="s">
        <v>111</v>
      </c>
      <c r="D31" s="22"/>
    </row>
    <row r="32" spans="2:4" ht="18" x14ac:dyDescent="0.35">
      <c r="B32" s="22"/>
      <c r="C32" s="22" t="s">
        <v>112</v>
      </c>
      <c r="D32" s="22"/>
    </row>
    <row r="33" spans="2:4" ht="18" x14ac:dyDescent="0.35">
      <c r="B33" s="22"/>
      <c r="C33" s="22" t="s">
        <v>113</v>
      </c>
      <c r="D33" s="22"/>
    </row>
    <row r="34" spans="2:4" ht="25.95" customHeight="1" x14ac:dyDescent="0.35">
      <c r="B34" s="22"/>
      <c r="C34" s="22" t="s">
        <v>68</v>
      </c>
      <c r="D34" s="22"/>
    </row>
    <row r="35" spans="2:4" ht="18" x14ac:dyDescent="0.35">
      <c r="B35" s="22"/>
      <c r="C35" s="22" t="s">
        <v>114</v>
      </c>
      <c r="D35" s="22"/>
    </row>
    <row r="36" spans="2:4" ht="18" x14ac:dyDescent="0.35">
      <c r="B36" s="22"/>
      <c r="C36" s="22"/>
      <c r="D36" s="22"/>
    </row>
    <row r="37" spans="2:4" ht="18" x14ac:dyDescent="0.35">
      <c r="B37" s="22"/>
      <c r="C37" s="23" t="s">
        <v>71</v>
      </c>
      <c r="D37" s="22"/>
    </row>
    <row r="38" spans="2:4" ht="18" x14ac:dyDescent="0.35">
      <c r="B38" s="22"/>
      <c r="C38" s="22"/>
      <c r="D38" s="22"/>
    </row>
    <row r="39" spans="2:4" ht="18" x14ac:dyDescent="0.35">
      <c r="B39" s="22"/>
      <c r="C39" s="24" t="s">
        <v>72</v>
      </c>
      <c r="D39" s="22"/>
    </row>
    <row r="40" spans="2:4" ht="6.75" customHeight="1" x14ac:dyDescent="0.35">
      <c r="B40" s="22"/>
      <c r="C40" s="25"/>
      <c r="D40" s="22"/>
    </row>
    <row r="41" spans="2:4" ht="18" x14ac:dyDescent="0.35">
      <c r="B41" s="22"/>
      <c r="C41" s="26" t="s">
        <v>73</v>
      </c>
      <c r="D41" s="22"/>
    </row>
    <row r="42" spans="2:4" ht="18" x14ac:dyDescent="0.35">
      <c r="B42" s="22"/>
      <c r="C42" s="26" t="s">
        <v>106</v>
      </c>
      <c r="D42" s="22"/>
    </row>
    <row r="43" spans="2:4" ht="18" x14ac:dyDescent="0.35">
      <c r="B43" s="22"/>
      <c r="C43" s="26" t="s">
        <v>74</v>
      </c>
      <c r="D43" s="22"/>
    </row>
    <row r="44" spans="2:4" ht="18" x14ac:dyDescent="0.35">
      <c r="B44" s="22"/>
      <c r="C44" s="26"/>
      <c r="D44" s="22"/>
    </row>
    <row r="45" spans="2:4" ht="18" x14ac:dyDescent="0.35">
      <c r="B45" s="22"/>
      <c r="C45" s="26"/>
      <c r="D45" s="29" t="s">
        <v>88</v>
      </c>
    </row>
    <row r="46" spans="2:4" ht="18" x14ac:dyDescent="0.35">
      <c r="B46" s="22"/>
      <c r="C46" s="26"/>
      <c r="D46" s="29" t="s">
        <v>92</v>
      </c>
    </row>
    <row r="47" spans="2:4" ht="18" x14ac:dyDescent="0.35">
      <c r="B47" s="22"/>
      <c r="C47" s="26"/>
      <c r="D47" s="29" t="s">
        <v>90</v>
      </c>
    </row>
    <row r="48" spans="2:4" ht="18" x14ac:dyDescent="0.35">
      <c r="B48" s="22"/>
      <c r="C48" s="26"/>
      <c r="D48" s="29" t="s">
        <v>89</v>
      </c>
    </row>
    <row r="49" spans="2:4" ht="18" x14ac:dyDescent="0.35">
      <c r="B49" s="22"/>
      <c r="C49" s="26"/>
      <c r="D49" s="29" t="s">
        <v>91</v>
      </c>
    </row>
    <row r="50" spans="2:4" ht="18" x14ac:dyDescent="0.35">
      <c r="B50" s="22"/>
      <c r="C50" s="26"/>
      <c r="D50" s="29"/>
    </row>
    <row r="51" spans="2:4" ht="18" x14ac:dyDescent="0.35">
      <c r="B51" s="22"/>
      <c r="C51" s="26"/>
      <c r="D51" s="29" t="s">
        <v>93</v>
      </c>
    </row>
    <row r="52" spans="2:4" ht="18" x14ac:dyDescent="0.35">
      <c r="B52" s="22"/>
      <c r="C52" s="26"/>
      <c r="D52" s="29" t="s">
        <v>94</v>
      </c>
    </row>
    <row r="53" spans="2:4" ht="18" x14ac:dyDescent="0.35">
      <c r="B53" s="22"/>
      <c r="C53" s="26"/>
      <c r="D53" s="22"/>
    </row>
    <row r="54" spans="2:4" ht="18" x14ac:dyDescent="0.35">
      <c r="B54" s="22"/>
      <c r="C54" s="26" t="s">
        <v>75</v>
      </c>
      <c r="D54" s="22"/>
    </row>
    <row r="55" spans="2:4" ht="18" x14ac:dyDescent="0.35">
      <c r="B55" s="22"/>
      <c r="C55" s="26" t="s">
        <v>76</v>
      </c>
      <c r="D55" s="22"/>
    </row>
    <row r="56" spans="2:4" ht="7.5" customHeight="1" x14ac:dyDescent="0.35">
      <c r="B56" s="22"/>
      <c r="C56" s="25"/>
      <c r="D56" s="22"/>
    </row>
    <row r="57" spans="2:4" ht="18" x14ac:dyDescent="0.35">
      <c r="B57" s="22"/>
      <c r="C57" s="24" t="s">
        <v>77</v>
      </c>
      <c r="D57" s="22"/>
    </row>
    <row r="58" spans="2:4" ht="8.25" customHeight="1" x14ac:dyDescent="0.35">
      <c r="B58" s="22"/>
      <c r="C58" s="22"/>
      <c r="D58" s="22"/>
    </row>
    <row r="59" spans="2:4" ht="18" x14ac:dyDescent="0.35">
      <c r="B59" s="22"/>
      <c r="C59" s="26" t="s">
        <v>80</v>
      </c>
      <c r="D59" s="22"/>
    </row>
    <row r="60" spans="2:4" ht="18" x14ac:dyDescent="0.35">
      <c r="B60" s="22"/>
      <c r="C60" s="22"/>
      <c r="D60" s="22" t="s">
        <v>81</v>
      </c>
    </row>
    <row r="61" spans="2:4" ht="18" x14ac:dyDescent="0.35">
      <c r="B61" s="22"/>
      <c r="C61" s="26" t="s">
        <v>82</v>
      </c>
      <c r="D61" s="22"/>
    </row>
    <row r="62" spans="2:4" ht="18" x14ac:dyDescent="0.35">
      <c r="B62" s="22"/>
      <c r="C62" s="22"/>
      <c r="D62" s="22" t="s">
        <v>83</v>
      </c>
    </row>
    <row r="63" spans="2:4" ht="18" x14ac:dyDescent="0.35">
      <c r="B63" s="22"/>
      <c r="C63" s="26" t="s">
        <v>102</v>
      </c>
      <c r="D63" s="22"/>
    </row>
    <row r="64" spans="2:4" ht="18" x14ac:dyDescent="0.35">
      <c r="C64" s="26" t="s">
        <v>84</v>
      </c>
    </row>
    <row r="65" spans="3:4" ht="18" x14ac:dyDescent="0.35">
      <c r="C65" s="26"/>
      <c r="D65" s="22" t="s">
        <v>101</v>
      </c>
    </row>
    <row r="66" spans="3:4" ht="18" x14ac:dyDescent="0.35">
      <c r="D66" s="22" t="s">
        <v>85</v>
      </c>
    </row>
    <row r="67" spans="3:4" ht="18" x14ac:dyDescent="0.35">
      <c r="D67" s="22" t="s">
        <v>86</v>
      </c>
    </row>
    <row r="68" spans="3:4" ht="18" x14ac:dyDescent="0.35">
      <c r="D68" s="22" t="s">
        <v>87</v>
      </c>
    </row>
    <row r="69" spans="3:4" ht="18" x14ac:dyDescent="0.35">
      <c r="C69" s="26" t="s">
        <v>97</v>
      </c>
    </row>
    <row r="70" spans="3:4" ht="18" x14ac:dyDescent="0.35">
      <c r="D70" s="22" t="s">
        <v>98</v>
      </c>
    </row>
    <row r="71" spans="3:4" ht="18" x14ac:dyDescent="0.35">
      <c r="D71" s="22" t="s">
        <v>99</v>
      </c>
    </row>
    <row r="72" spans="3:4" ht="18" x14ac:dyDescent="0.35">
      <c r="C72" s="26" t="s">
        <v>95</v>
      </c>
    </row>
    <row r="73" spans="3:4" ht="18" x14ac:dyDescent="0.35">
      <c r="D73" s="30" t="s">
        <v>96</v>
      </c>
    </row>
    <row r="74" spans="3:4" ht="18" x14ac:dyDescent="0.35">
      <c r="D74" s="30" t="s">
        <v>100</v>
      </c>
    </row>
    <row r="75" spans="3:4" ht="18" x14ac:dyDescent="0.35">
      <c r="C75" s="26" t="s">
        <v>103</v>
      </c>
    </row>
    <row r="77" spans="3:4" ht="18" x14ac:dyDescent="0.35">
      <c r="C77" s="31" t="s">
        <v>104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3"/>
  <sheetViews>
    <sheetView tabSelected="1" workbookViewId="0">
      <selection activeCell="K6" sqref="K6"/>
    </sheetView>
  </sheetViews>
  <sheetFormatPr defaultColWidth="9.21875" defaultRowHeight="14.4" x14ac:dyDescent="0.3"/>
  <cols>
    <col min="1" max="1" width="9.21875" style="1"/>
    <col min="2" max="2" width="30.5546875" style="1" customWidth="1"/>
    <col min="3" max="3" width="3.44140625" style="1" customWidth="1"/>
    <col min="4" max="6" width="9.5546875" style="1" bestFit="1" customWidth="1"/>
    <col min="7" max="7" width="5.21875" style="1" customWidth="1"/>
    <col min="8" max="16384" width="9.21875" style="1"/>
  </cols>
  <sheetData>
    <row r="2" spans="2:10" ht="15" thickBot="1" x14ac:dyDescent="0.35"/>
    <row r="3" spans="2:10" s="2" customFormat="1" ht="28.5" customHeight="1" x14ac:dyDescent="0.3">
      <c r="B3" s="37" t="s">
        <v>0</v>
      </c>
      <c r="C3" s="38"/>
      <c r="D3" s="38"/>
      <c r="E3" s="38"/>
      <c r="F3" s="39"/>
    </row>
    <row r="4" spans="2:10" s="2" customFormat="1" ht="28.5" customHeight="1" thickBot="1" x14ac:dyDescent="0.35">
      <c r="B4" s="40" t="s">
        <v>1</v>
      </c>
      <c r="C4" s="41"/>
      <c r="D4" s="41"/>
      <c r="E4" s="41"/>
      <c r="F4" s="42"/>
    </row>
    <row r="5" spans="2:10" ht="22.5" customHeight="1" thickBot="1" x14ac:dyDescent="0.35">
      <c r="B5" s="3"/>
      <c r="C5" s="4"/>
      <c r="D5" s="5" t="s">
        <v>13</v>
      </c>
      <c r="E5" s="5" t="s">
        <v>14</v>
      </c>
      <c r="F5" s="6" t="s">
        <v>15</v>
      </c>
    </row>
    <row r="6" spans="2:10" ht="21" customHeight="1" x14ac:dyDescent="0.3">
      <c r="B6" s="1" t="s">
        <v>2</v>
      </c>
      <c r="D6" s="1">
        <v>3432</v>
      </c>
      <c r="E6" s="1">
        <v>3850</v>
      </c>
      <c r="F6" s="7">
        <v>4300</v>
      </c>
    </row>
    <row r="7" spans="2:10" s="13" customFormat="1" ht="21" customHeight="1" x14ac:dyDescent="0.45">
      <c r="B7" s="13" t="s">
        <v>3</v>
      </c>
      <c r="D7" s="13">
        <v>2864</v>
      </c>
      <c r="E7" s="13">
        <v>3250</v>
      </c>
      <c r="F7" s="13">
        <f>J7*F6</f>
        <v>3609.1075591075587</v>
      </c>
      <c r="H7" s="33">
        <f>D7/D$6</f>
        <v>0.83449883449883455</v>
      </c>
      <c r="I7" s="33">
        <f>E7/E$6</f>
        <v>0.8441558441558441</v>
      </c>
      <c r="J7" s="34">
        <f>AVERAGE(H7:I7)</f>
        <v>0.83932733932733927</v>
      </c>
    </row>
    <row r="8" spans="2:10" s="8" customFormat="1" ht="21" customHeight="1" x14ac:dyDescent="0.3">
      <c r="B8" s="8" t="s">
        <v>4</v>
      </c>
      <c r="D8" s="8">
        <f>D6-D7</f>
        <v>568</v>
      </c>
      <c r="E8" s="8">
        <f>E6-E7</f>
        <v>600</v>
      </c>
      <c r="F8" s="8">
        <f>F6-F7</f>
        <v>690.8924408924413</v>
      </c>
    </row>
    <row r="9" spans="2:10" ht="21" customHeight="1" x14ac:dyDescent="0.45">
      <c r="B9" s="1" t="s">
        <v>5</v>
      </c>
      <c r="D9" s="1">
        <v>240</v>
      </c>
      <c r="E9" s="1">
        <v>330.3</v>
      </c>
      <c r="F9" s="1">
        <f>J9*F6</f>
        <v>334.80289710289713</v>
      </c>
      <c r="H9" s="34">
        <f>D9/D$6</f>
        <v>6.9930069930069935E-2</v>
      </c>
      <c r="I9" s="34">
        <f>E9/E$6</f>
        <v>8.5792207792207795E-2</v>
      </c>
      <c r="J9" s="34">
        <f>AVERAGE(H9:I9)</f>
        <v>7.7861138861138865E-2</v>
      </c>
    </row>
    <row r="10" spans="2:10" ht="21" customHeight="1" x14ac:dyDescent="0.3">
      <c r="B10" s="1" t="s">
        <v>6</v>
      </c>
      <c r="D10" s="1">
        <v>100</v>
      </c>
      <c r="E10" s="1">
        <v>100</v>
      </c>
      <c r="F10" s="1">
        <v>100</v>
      </c>
    </row>
    <row r="11" spans="2:10" s="13" customFormat="1" ht="21" customHeight="1" x14ac:dyDescent="0.45">
      <c r="B11" s="13" t="s">
        <v>7</v>
      </c>
      <c r="D11" s="13">
        <v>18</v>
      </c>
      <c r="E11" s="13">
        <v>20</v>
      </c>
      <c r="F11" s="13">
        <f>E11+F22</f>
        <v>25</v>
      </c>
    </row>
    <row r="12" spans="2:10" s="8" customFormat="1" ht="21" customHeight="1" x14ac:dyDescent="0.3">
      <c r="B12" s="8" t="s">
        <v>8</v>
      </c>
      <c r="D12" s="8">
        <f>D8-D9-D10-D11</f>
        <v>210</v>
      </c>
      <c r="E12" s="8">
        <f>E8-E9-E10-E11</f>
        <v>149.69999999999999</v>
      </c>
      <c r="F12" s="8">
        <f>F8-F9-F10-F11</f>
        <v>231.08954378954417</v>
      </c>
    </row>
    <row r="13" spans="2:10" s="13" customFormat="1" ht="21" customHeight="1" x14ac:dyDescent="0.45">
      <c r="B13" s="13" t="s">
        <v>9</v>
      </c>
      <c r="D13" s="13">
        <v>63.5</v>
      </c>
      <c r="E13" s="13">
        <v>76</v>
      </c>
      <c r="F13" s="36">
        <f>F23*E43</f>
        <v>49.679370000000006</v>
      </c>
    </row>
    <row r="14" spans="2:10" s="8" customFormat="1" ht="21" customHeight="1" x14ac:dyDescent="0.3">
      <c r="B14" s="8" t="s">
        <v>10</v>
      </c>
      <c r="D14" s="8">
        <f>D12-D13</f>
        <v>146.5</v>
      </c>
      <c r="E14" s="8">
        <f>E12-E13</f>
        <v>73.699999999999989</v>
      </c>
      <c r="F14" s="8">
        <f>F12-F13</f>
        <v>181.41017378954416</v>
      </c>
    </row>
    <row r="15" spans="2:10" s="13" customFormat="1" ht="21" customHeight="1" x14ac:dyDescent="0.45">
      <c r="B15" s="13" t="s">
        <v>11</v>
      </c>
      <c r="C15" s="32"/>
      <c r="D15" s="13">
        <v>58.6</v>
      </c>
      <c r="E15" s="13">
        <v>29.48</v>
      </c>
      <c r="F15" s="13">
        <f>F14*F21</f>
        <v>63.493560826340449</v>
      </c>
    </row>
    <row r="16" spans="2:10" s="8" customFormat="1" ht="21" customHeight="1" x14ac:dyDescent="0.3">
      <c r="B16" s="8" t="s">
        <v>12</v>
      </c>
      <c r="D16" s="8">
        <f>D14-D15</f>
        <v>87.9</v>
      </c>
      <c r="E16" s="8">
        <f>E14-E15</f>
        <v>44.219999999999985</v>
      </c>
      <c r="F16" s="8">
        <f>F14-F15</f>
        <v>117.9166129632037</v>
      </c>
    </row>
    <row r="17" spans="2:10" s="13" customFormat="1" ht="21" customHeight="1" x14ac:dyDescent="0.45">
      <c r="B17" s="13" t="s">
        <v>58</v>
      </c>
      <c r="D17" s="13">
        <v>22</v>
      </c>
      <c r="E17" s="13">
        <v>22</v>
      </c>
      <c r="F17" s="13">
        <f>F20</f>
        <v>25</v>
      </c>
    </row>
    <row r="18" spans="2:10" s="8" customFormat="1" ht="21" customHeight="1" x14ac:dyDescent="0.3">
      <c r="B18" s="8" t="s">
        <v>41</v>
      </c>
      <c r="D18" s="8">
        <f>D16-D17</f>
        <v>65.900000000000006</v>
      </c>
      <c r="E18" s="8">
        <f>E16-E17</f>
        <v>22.219999999999985</v>
      </c>
      <c r="F18" s="8">
        <f>F16-F17</f>
        <v>92.916612963203704</v>
      </c>
    </row>
    <row r="19" spans="2:10" ht="21" customHeight="1" x14ac:dyDescent="0.3"/>
    <row r="20" spans="2:10" ht="21" customHeight="1" x14ac:dyDescent="0.3">
      <c r="B20" s="1" t="s">
        <v>58</v>
      </c>
      <c r="F20" s="7">
        <v>25</v>
      </c>
    </row>
    <row r="21" spans="2:10" ht="21" customHeight="1" x14ac:dyDescent="0.3">
      <c r="B21" s="1" t="s">
        <v>107</v>
      </c>
      <c r="F21" s="35">
        <v>0.35</v>
      </c>
    </row>
    <row r="22" spans="2:10" x14ac:dyDescent="0.3">
      <c r="B22" s="1" t="s">
        <v>19</v>
      </c>
      <c r="F22" s="7">
        <v>5</v>
      </c>
    </row>
    <row r="23" spans="2:10" x14ac:dyDescent="0.3">
      <c r="B23" s="1" t="s">
        <v>60</v>
      </c>
      <c r="F23" s="18">
        <v>0.11700000000000001</v>
      </c>
    </row>
    <row r="24" spans="2:10" ht="15" thickBot="1" x14ac:dyDescent="0.35"/>
    <row r="25" spans="2:10" s="2" customFormat="1" ht="28.5" customHeight="1" x14ac:dyDescent="0.3">
      <c r="B25" s="37" t="s">
        <v>0</v>
      </c>
      <c r="C25" s="38"/>
      <c r="D25" s="38"/>
      <c r="E25" s="38"/>
      <c r="F25" s="39"/>
    </row>
    <row r="26" spans="2:10" s="2" customFormat="1" ht="28.5" customHeight="1" thickBot="1" x14ac:dyDescent="0.35">
      <c r="B26" s="40" t="s">
        <v>47</v>
      </c>
      <c r="C26" s="41"/>
      <c r="D26" s="41"/>
      <c r="E26" s="41"/>
      <c r="F26" s="42"/>
    </row>
    <row r="27" spans="2:10" ht="22.5" customHeight="1" thickBot="1" x14ac:dyDescent="0.35">
      <c r="B27" s="3"/>
      <c r="C27" s="4"/>
      <c r="D27" s="5" t="s">
        <v>13</v>
      </c>
      <c r="E27" s="5" t="s">
        <v>14</v>
      </c>
      <c r="F27" s="6" t="s">
        <v>15</v>
      </c>
    </row>
    <row r="28" spans="2:10" ht="21" customHeight="1" x14ac:dyDescent="0.35">
      <c r="B28" s="9" t="s">
        <v>25</v>
      </c>
      <c r="F28" s="7"/>
    </row>
    <row r="29" spans="2:10" ht="18" customHeight="1" x14ac:dyDescent="0.3">
      <c r="B29" s="10" t="s">
        <v>26</v>
      </c>
      <c r="D29" s="1">
        <v>57.6</v>
      </c>
      <c r="E29" s="1">
        <v>52</v>
      </c>
      <c r="F29" s="1">
        <v>52</v>
      </c>
    </row>
    <row r="30" spans="2:10" ht="18" customHeight="1" x14ac:dyDescent="0.45">
      <c r="B30" s="10" t="s">
        <v>27</v>
      </c>
      <c r="D30" s="1">
        <v>351.2</v>
      </c>
      <c r="E30" s="1">
        <v>402</v>
      </c>
      <c r="F30" s="1">
        <f>Sales*J30</f>
        <v>444.50516150516148</v>
      </c>
      <c r="H30" s="34">
        <f>D30/D$6</f>
        <v>0.10233100233100233</v>
      </c>
      <c r="I30" s="34">
        <f>E30/E$6</f>
        <v>0.10441558441558442</v>
      </c>
      <c r="J30" s="34">
        <f>AVERAGE(H30:I30)</f>
        <v>0.10337329337329337</v>
      </c>
    </row>
    <row r="31" spans="2:10" s="13" customFormat="1" ht="18" customHeight="1" x14ac:dyDescent="0.45">
      <c r="B31" s="14" t="s">
        <v>28</v>
      </c>
      <c r="D31" s="13">
        <v>715.2</v>
      </c>
      <c r="E31" s="13">
        <v>836</v>
      </c>
      <c r="F31" s="13">
        <f>Sales*J31</f>
        <v>914.89910089910097</v>
      </c>
      <c r="H31" s="34">
        <f>D31/D$6</f>
        <v>0.20839160839160842</v>
      </c>
      <c r="I31" s="34">
        <f>E31/E$6</f>
        <v>0.21714285714285714</v>
      </c>
      <c r="J31" s="34">
        <f>AVERAGE(H31:I31)</f>
        <v>0.21276723276723278</v>
      </c>
    </row>
    <row r="32" spans="2:10" ht="18" customHeight="1" x14ac:dyDescent="0.3">
      <c r="B32" s="11" t="s">
        <v>29</v>
      </c>
      <c r="D32" s="1">
        <f>SUM(D29:D31)</f>
        <v>1124</v>
      </c>
      <c r="E32" s="1">
        <f>SUM(E29:E31)</f>
        <v>1290</v>
      </c>
      <c r="F32" s="1">
        <f>SUM(F29:F31)</f>
        <v>1411.4042624042625</v>
      </c>
    </row>
    <row r="33" spans="2:10" ht="18" customHeight="1" x14ac:dyDescent="0.3">
      <c r="B33" s="10" t="s">
        <v>30</v>
      </c>
      <c r="D33" s="1">
        <v>491</v>
      </c>
      <c r="E33" s="1">
        <v>527</v>
      </c>
      <c r="F33" s="1">
        <f>E33+F52</f>
        <v>577</v>
      </c>
    </row>
    <row r="34" spans="2:10" s="13" customFormat="1" ht="18" customHeight="1" x14ac:dyDescent="0.45">
      <c r="B34" s="14" t="s">
        <v>31</v>
      </c>
      <c r="D34" s="13">
        <v>146.19999999999999</v>
      </c>
      <c r="E34" s="13">
        <v>166.2</v>
      </c>
      <c r="F34" s="13">
        <f>E34+F11</f>
        <v>191.2</v>
      </c>
    </row>
    <row r="35" spans="2:10" s="13" customFormat="1" ht="18" customHeight="1" x14ac:dyDescent="0.45">
      <c r="B35" s="15" t="s">
        <v>44</v>
      </c>
      <c r="D35" s="16">
        <f>D33-D34</f>
        <v>344.8</v>
      </c>
      <c r="E35" s="16">
        <f>E33-E34</f>
        <v>360.8</v>
      </c>
      <c r="F35" s="13">
        <f>F33-F34</f>
        <v>385.8</v>
      </c>
    </row>
    <row r="36" spans="2:10" ht="18" customHeight="1" x14ac:dyDescent="0.3">
      <c r="B36" s="12" t="s">
        <v>32</v>
      </c>
      <c r="D36" s="12">
        <f>D35+D32</f>
        <v>1468.8</v>
      </c>
      <c r="E36" s="12">
        <f>E35+E32</f>
        <v>1650.8</v>
      </c>
      <c r="F36" s="1">
        <f>F32+F35</f>
        <v>1797.2042624042624</v>
      </c>
    </row>
    <row r="37" spans="2:10" ht="18" customHeight="1" x14ac:dyDescent="0.3"/>
    <row r="38" spans="2:10" ht="18" customHeight="1" x14ac:dyDescent="0.35">
      <c r="B38" s="9" t="s">
        <v>33</v>
      </c>
    </row>
    <row r="39" spans="2:10" ht="18" customHeight="1" x14ac:dyDescent="0.45">
      <c r="B39" s="10" t="s">
        <v>34</v>
      </c>
      <c r="D39" s="1">
        <v>145.6</v>
      </c>
      <c r="E39" s="1">
        <v>175.2</v>
      </c>
      <c r="F39" s="1">
        <f>Sales*J39</f>
        <v>189.05108225108222</v>
      </c>
      <c r="H39" s="34">
        <f>D39/D$6</f>
        <v>4.242424242424242E-2</v>
      </c>
      <c r="I39" s="34">
        <f>E39/E$6</f>
        <v>4.5506493506493502E-2</v>
      </c>
      <c r="J39" s="34">
        <f>AVERAGE(H39:I39)</f>
        <v>4.3965367965367957E-2</v>
      </c>
    </row>
    <row r="40" spans="2:10" ht="18" customHeight="1" x14ac:dyDescent="0.3">
      <c r="B40" s="10" t="s">
        <v>35</v>
      </c>
      <c r="D40" s="1">
        <v>200</v>
      </c>
      <c r="E40" s="1">
        <v>225</v>
      </c>
      <c r="F40" s="1">
        <v>225</v>
      </c>
    </row>
    <row r="41" spans="2:10" s="13" customFormat="1" ht="18" customHeight="1" x14ac:dyDescent="0.45">
      <c r="B41" s="14" t="s">
        <v>36</v>
      </c>
      <c r="D41" s="13">
        <v>136</v>
      </c>
      <c r="E41" s="13">
        <v>140</v>
      </c>
      <c r="F41" s="13">
        <f>Sales*J41</f>
        <v>250.94072594072591</v>
      </c>
      <c r="H41" s="34">
        <f>D40/D$6</f>
        <v>5.8275058275058272E-2</v>
      </c>
      <c r="I41" s="34">
        <f>E40/E$6</f>
        <v>5.844155844155844E-2</v>
      </c>
      <c r="J41" s="34">
        <f>AVERAGE(H41:I41)</f>
        <v>5.8358308358308353E-2</v>
      </c>
    </row>
    <row r="42" spans="2:10" ht="18" customHeight="1" x14ac:dyDescent="0.3">
      <c r="B42" s="11" t="s">
        <v>37</v>
      </c>
      <c r="D42" s="8">
        <f>D39+D40+D41</f>
        <v>481.6</v>
      </c>
      <c r="E42" s="8">
        <f>E39+E40+E41</f>
        <v>540.20000000000005</v>
      </c>
      <c r="F42" s="1">
        <f>SUM(F39:F41)</f>
        <v>664.9918081918081</v>
      </c>
    </row>
    <row r="43" spans="2:10" s="13" customFormat="1" ht="18" customHeight="1" x14ac:dyDescent="0.45">
      <c r="B43" s="14" t="s">
        <v>38</v>
      </c>
      <c r="D43" s="13">
        <v>323.43</v>
      </c>
      <c r="E43" s="13">
        <v>424.61</v>
      </c>
      <c r="F43" s="13">
        <f>F36-F47-F41-F40-F39</f>
        <v>353.30584124925053</v>
      </c>
    </row>
    <row r="44" spans="2:10" ht="18" customHeight="1" x14ac:dyDescent="0.3">
      <c r="B44" s="11" t="s">
        <v>39</v>
      </c>
      <c r="D44" s="8">
        <f>D42+D43</f>
        <v>805.03</v>
      </c>
      <c r="E44" s="8">
        <f>E42+E43</f>
        <v>964.81000000000006</v>
      </c>
      <c r="F44" s="1">
        <f>SUM(F42:F43)</f>
        <v>1018.2976494410586</v>
      </c>
    </row>
    <row r="45" spans="2:10" ht="21.75" customHeight="1" x14ac:dyDescent="0.3">
      <c r="B45" s="10" t="s">
        <v>40</v>
      </c>
      <c r="D45" s="1">
        <v>460</v>
      </c>
      <c r="E45" s="1">
        <v>460</v>
      </c>
      <c r="F45" s="1">
        <f>E45</f>
        <v>460</v>
      </c>
    </row>
    <row r="46" spans="2:10" s="13" customFormat="1" ht="18" customHeight="1" x14ac:dyDescent="0.45">
      <c r="B46" s="14" t="s">
        <v>41</v>
      </c>
      <c r="D46" s="13">
        <v>203.77</v>
      </c>
      <c r="E46" s="13">
        <v>225.99</v>
      </c>
      <c r="F46" s="13">
        <f>E46+F18</f>
        <v>318.90661296320371</v>
      </c>
    </row>
    <row r="47" spans="2:10" s="13" customFormat="1" ht="18" customHeight="1" x14ac:dyDescent="0.45">
      <c r="B47" s="15" t="s">
        <v>42</v>
      </c>
      <c r="D47" s="16">
        <f>D46+D45</f>
        <v>663.77</v>
      </c>
      <c r="E47" s="16">
        <f>E46+E45</f>
        <v>685.99</v>
      </c>
      <c r="F47" s="13">
        <f>F45+F46</f>
        <v>778.90661296320377</v>
      </c>
    </row>
    <row r="48" spans="2:10" ht="18" customHeight="1" x14ac:dyDescent="0.3">
      <c r="B48" s="12" t="s">
        <v>43</v>
      </c>
      <c r="D48" s="12">
        <f>D47+D44</f>
        <v>1468.8</v>
      </c>
      <c r="E48" s="12">
        <f>E47+E44</f>
        <v>1650.8000000000002</v>
      </c>
      <c r="F48" s="12">
        <f>F47+F44</f>
        <v>1797.2042624042624</v>
      </c>
    </row>
    <row r="49" spans="1:16384" ht="18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  <c r="XEW49" s="12"/>
      <c r="XEX49" s="12"/>
      <c r="XEY49" s="12"/>
      <c r="XEZ49" s="12"/>
      <c r="XFA49" s="12"/>
      <c r="XFB49" s="12"/>
      <c r="XFC49" s="12"/>
      <c r="XFD49" s="12"/>
    </row>
    <row r="50" spans="1:16384" ht="18" customHeight="1" x14ac:dyDescent="0.3">
      <c r="A50" s="12"/>
      <c r="B50" s="12" t="s">
        <v>59</v>
      </c>
      <c r="C50" s="12"/>
      <c r="D50" s="12"/>
      <c r="E50" s="12"/>
      <c r="F50" s="12">
        <f>F36-F48</f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  <c r="XEX50" s="12"/>
      <c r="XEY50" s="12"/>
      <c r="XEZ50" s="12"/>
      <c r="XFA50" s="12"/>
      <c r="XFB50" s="12"/>
      <c r="XFC50" s="12"/>
      <c r="XFD50" s="12"/>
    </row>
    <row r="52" spans="1:16384" x14ac:dyDescent="0.3">
      <c r="B52" s="1" t="s">
        <v>45</v>
      </c>
      <c r="F52" s="17">
        <v>50</v>
      </c>
    </row>
    <row r="53" spans="1:16384" x14ac:dyDescent="0.3">
      <c r="B53" s="1" t="s">
        <v>46</v>
      </c>
      <c r="F53" s="17">
        <v>10</v>
      </c>
    </row>
  </sheetData>
  <mergeCells count="4">
    <mergeCell ref="B3:F3"/>
    <mergeCell ref="B4:F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D15" sqref="D15"/>
    </sheetView>
  </sheetViews>
  <sheetFormatPr defaultRowHeight="14.4" x14ac:dyDescent="0.3"/>
  <cols>
    <col min="3" max="3" width="13.21875" bestFit="1" customWidth="1"/>
  </cols>
  <sheetData>
    <row r="2" spans="2:3" ht="18" x14ac:dyDescent="0.35">
      <c r="B2" s="43" t="s">
        <v>69</v>
      </c>
      <c r="C2" s="43"/>
    </row>
    <row r="3" spans="2:3" ht="18" x14ac:dyDescent="0.35">
      <c r="B3" s="44" t="s">
        <v>70</v>
      </c>
      <c r="C3" s="44"/>
    </row>
    <row r="5" spans="2:3" x14ac:dyDescent="0.3">
      <c r="B5" s="19">
        <v>2005</v>
      </c>
      <c r="C5" s="20">
        <v>1890532</v>
      </c>
    </row>
    <row r="6" spans="2:3" x14ac:dyDescent="0.3">
      <c r="B6" s="19">
        <v>2006</v>
      </c>
      <c r="C6" s="20">
        <v>2098490</v>
      </c>
    </row>
    <row r="7" spans="2:3" x14ac:dyDescent="0.3">
      <c r="B7" s="19">
        <v>2007</v>
      </c>
      <c r="C7" s="20">
        <v>2350308</v>
      </c>
    </row>
    <row r="8" spans="2:3" x14ac:dyDescent="0.3">
      <c r="B8" s="19">
        <v>2008</v>
      </c>
      <c r="C8" s="20">
        <v>3432000</v>
      </c>
    </row>
    <row r="9" spans="2:3" x14ac:dyDescent="0.3">
      <c r="B9" s="19">
        <v>2009</v>
      </c>
      <c r="C9" s="20">
        <v>3850000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sqref="A1:XFD1048576"/>
    </sheetView>
  </sheetViews>
  <sheetFormatPr defaultRowHeight="14.4" x14ac:dyDescent="0.3"/>
  <cols>
    <col min="3" max="4" width="14.21875" bestFit="1" customWidth="1"/>
  </cols>
  <sheetData>
    <row r="3" spans="1:4" ht="21.75" customHeight="1" x14ac:dyDescent="0.3">
      <c r="A3" s="19"/>
      <c r="B3" s="28" t="s">
        <v>79</v>
      </c>
      <c r="C3" s="28" t="s">
        <v>2</v>
      </c>
      <c r="D3" s="28" t="s">
        <v>3</v>
      </c>
    </row>
    <row r="4" spans="1:4" x14ac:dyDescent="0.3">
      <c r="B4" s="19">
        <v>2005</v>
      </c>
      <c r="C4" s="27">
        <v>1890532</v>
      </c>
      <c r="D4" s="27">
        <v>1570200</v>
      </c>
    </row>
    <row r="5" spans="1:4" x14ac:dyDescent="0.3">
      <c r="B5" s="19">
        <v>2006</v>
      </c>
      <c r="C5" s="27">
        <v>2098490</v>
      </c>
      <c r="D5" s="27">
        <v>1695694</v>
      </c>
    </row>
    <row r="6" spans="1:4" x14ac:dyDescent="0.3">
      <c r="B6" s="19">
        <v>2007</v>
      </c>
      <c r="C6" s="27">
        <v>2350308</v>
      </c>
      <c r="D6" s="27">
        <v>1992400</v>
      </c>
    </row>
    <row r="7" spans="1:4" x14ac:dyDescent="0.3">
      <c r="B7" s="19">
        <v>2008</v>
      </c>
      <c r="C7" s="27">
        <v>3432000</v>
      </c>
      <c r="D7" s="27">
        <v>2864000</v>
      </c>
    </row>
    <row r="8" spans="1:4" x14ac:dyDescent="0.3">
      <c r="B8" s="19">
        <v>2009</v>
      </c>
      <c r="C8" s="27">
        <v>3850000</v>
      </c>
      <c r="D8" s="27">
        <v>3250000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Agenda</vt:lpstr>
      <vt:lpstr>Statements</vt:lpstr>
      <vt:lpstr>Trend</vt:lpstr>
      <vt:lpstr>Regression</vt:lpstr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2009-09-26T15:07:54Z</dcterms:created>
  <dcterms:modified xsi:type="dcterms:W3CDTF">2015-03-14T18:08:21Z</dcterms:modified>
</cp:coreProperties>
</file>